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vanstraelen/Dropbox (Energinvest)/H2020 - 2018-EE13 (AmBIENCe - VITO) - Internal/20. Project/20.4 Project WPs and Tasks/20.4.3 WP3/20.4.3.5 Seneffe Pilot/20.4.3.5.4 Static Simulation/"/>
    </mc:Choice>
  </mc:AlternateContent>
  <xr:revisionPtr revIDLastSave="0" documentId="8_{1FEBD7CB-FEDE-4A87-ABB5-B5C61BA4CE4E}" xr6:coauthVersionLast="47" xr6:coauthVersionMax="47" xr10:uidLastSave="{00000000-0000-0000-0000-000000000000}"/>
  <bookViews>
    <workbookView xWindow="740" yWindow="460" windowWidth="23240" windowHeight="14000" xr2:uid="{526D82E8-5ED0-47CB-B6BA-6FF83363485D}"/>
  </bookViews>
  <sheets>
    <sheet name="Energy demand" sheetId="2" r:id="rId1"/>
    <sheet name="R value measur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2" l="1"/>
  <c r="I7" i="2"/>
  <c r="H8" i="2"/>
  <c r="H7" i="2"/>
  <c r="E7" i="2"/>
  <c r="C5" i="2" l="1"/>
  <c r="E5" i="2"/>
  <c r="I40" i="1" l="1"/>
  <c r="I35" i="1"/>
  <c r="I34" i="1"/>
  <c r="I33" i="1"/>
  <c r="I32" i="1"/>
  <c r="I28" i="1"/>
  <c r="I27" i="1"/>
  <c r="I17" i="1"/>
  <c r="I6" i="1"/>
  <c r="I12" i="1"/>
  <c r="I13" i="1"/>
  <c r="E13" i="1"/>
  <c r="I7" i="1"/>
  <c r="G40" i="1"/>
  <c r="G39" i="1"/>
  <c r="G33" i="1" l="1"/>
  <c r="G34" i="1"/>
  <c r="G35" i="1"/>
  <c r="G32" i="1"/>
  <c r="G28" i="1"/>
  <c r="G27" i="1"/>
  <c r="G24" i="1"/>
  <c r="G25" i="1"/>
  <c r="G26" i="1"/>
  <c r="G23" i="1"/>
  <c r="G13" i="1"/>
  <c r="G14" i="1"/>
  <c r="G15" i="1"/>
  <c r="G16" i="1"/>
  <c r="G17" i="1"/>
  <c r="G18" i="1"/>
  <c r="G19" i="1"/>
  <c r="G12" i="1"/>
  <c r="G5" i="1"/>
  <c r="G6" i="1"/>
  <c r="G7" i="1"/>
  <c r="G8" i="1"/>
  <c r="G4" i="1"/>
  <c r="I39" i="1" l="1"/>
  <c r="I26" i="1"/>
  <c r="I25" i="1"/>
  <c r="I24" i="1"/>
  <c r="I23" i="1"/>
  <c r="I19" i="1"/>
  <c r="I18" i="1"/>
  <c r="I16" i="1"/>
  <c r="I15" i="1"/>
  <c r="I14" i="1"/>
  <c r="I8" i="1"/>
  <c r="I5" i="1"/>
  <c r="I4" i="1"/>
</calcChain>
</file>

<file path=xl/sharedStrings.xml><?xml version="1.0" encoding="utf-8"?>
<sst xmlns="http://schemas.openxmlformats.org/spreadsheetml/2006/main" count="137" uniqueCount="70">
  <si>
    <t>Base case</t>
  </si>
  <si>
    <t>Scenario 1</t>
  </si>
  <si>
    <t>Total energy demand (thermal)
(normal year: 2.252 degree days)</t>
  </si>
  <si>
    <t>kWh/year</t>
  </si>
  <si>
    <t>Total energy demand (thermal)
(normalised for 2020: 1.867 degree days)</t>
  </si>
  <si>
    <t>Remark: total energy demand is incl. heat losses by transmission, ventilation and in-/exfiltration</t>
  </si>
  <si>
    <t>k-value</t>
  </si>
  <si>
    <t xml:space="preserve"> </t>
  </si>
  <si>
    <t>ROOF</t>
  </si>
  <si>
    <t>Basecase</t>
  </si>
  <si>
    <t>Code</t>
  </si>
  <si>
    <t>Name</t>
  </si>
  <si>
    <t>Measure (scenario 1)</t>
  </si>
  <si>
    <t>Surface
[m²]</t>
  </si>
  <si>
    <t>U-value [W/m²K]</t>
  </si>
  <si>
    <t>R-value
[m²K/W]</t>
  </si>
  <si>
    <t>R-value [m²K/W]</t>
  </si>
  <si>
    <t>D1</t>
  </si>
  <si>
    <t>Main roof</t>
  </si>
  <si>
    <t>Sarking roof: 10 cm PIR-insulation</t>
  </si>
  <si>
    <t>D2 &amp; D3</t>
  </si>
  <si>
    <t>Roof annex (right)</t>
  </si>
  <si>
    <t>D4</t>
  </si>
  <si>
    <t>Flat roof annex (back)</t>
  </si>
  <si>
    <t>/</t>
  </si>
  <si>
    <t>D5</t>
  </si>
  <si>
    <t>Terrace (BW)</t>
  </si>
  <si>
    <t>8cm extra insulation on the inside (4cm is already present on the outside)</t>
  </si>
  <si>
    <t>D6</t>
  </si>
  <si>
    <t>Saddleback roof annex (back)</t>
  </si>
  <si>
    <t>WALLS</t>
  </si>
  <si>
    <t>M1</t>
  </si>
  <si>
    <t>Facade main building</t>
  </si>
  <si>
    <t>M2</t>
  </si>
  <si>
    <t>Left facade (excl. shared surface)</t>
  </si>
  <si>
    <t>M3</t>
  </si>
  <si>
    <t>Back wall (garage)</t>
  </si>
  <si>
    <t>Insulation on the outside (side garage) (10cm PUR)</t>
  </si>
  <si>
    <t>M4</t>
  </si>
  <si>
    <t>Right facade (back annex)</t>
  </si>
  <si>
    <t>Exterior wall insulation (10cm PUR)</t>
  </si>
  <si>
    <t>M5</t>
  </si>
  <si>
    <t>Walls right annex (ground floor)</t>
  </si>
  <si>
    <t>Cavity wall insulation (5cm rock wool)</t>
  </si>
  <si>
    <t>M7</t>
  </si>
  <si>
    <t>Walls right annex (1st floor)</t>
  </si>
  <si>
    <t>M8</t>
  </si>
  <si>
    <t>Right facade (cemented)</t>
  </si>
  <si>
    <t>M9</t>
  </si>
  <si>
    <t>Back walls</t>
  </si>
  <si>
    <t>WINDOWS</t>
  </si>
  <si>
    <t>Naam</t>
  </si>
  <si>
    <t>Simple glazing, solid wood</t>
  </si>
  <si>
    <r>
      <t>Hight quality double glazing (U</t>
    </r>
    <r>
      <rPr>
        <vertAlign val="subscript"/>
        <sz val="11"/>
        <color theme="1"/>
        <rFont val="Calibri"/>
        <family val="2"/>
        <scheme val="minor"/>
      </rPr>
      <t>glas</t>
    </r>
    <r>
      <rPr>
        <sz val="11"/>
        <color theme="1"/>
        <rFont val="Calibri"/>
        <family val="2"/>
        <scheme val="minor"/>
      </rPr>
      <t xml:space="preserve"> = 0,9), PVC</t>
    </r>
  </si>
  <si>
    <t>Double glazing, solid wood</t>
  </si>
  <si>
    <t>Double glazing, PVC</t>
  </si>
  <si>
    <t>Glass blocks</t>
  </si>
  <si>
    <t>Reinforced insulation glazing, solid wood</t>
  </si>
  <si>
    <t>Double reinforced insulation glazing, solid wood</t>
  </si>
  <si>
    <t>DOORS</t>
  </si>
  <si>
    <t>Door to cellar + door to laundry room</t>
  </si>
  <si>
    <t>Kitchen door + door BW</t>
  </si>
  <si>
    <t>Wooden door (right annex)</t>
  </si>
  <si>
    <t>Front door</t>
  </si>
  <si>
    <t>FLOOR</t>
  </si>
  <si>
    <t>Floors above basement</t>
  </si>
  <si>
    <t>PUR-insulation on underside (4 cm)</t>
  </si>
  <si>
    <t>Floors on full ground</t>
  </si>
  <si>
    <t>Average heat transfer coefficient ks (W/m²K)</t>
  </si>
  <si>
    <t>Averate heat transfer coefficient ks (W/m²K)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</si>
</sst>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_ ;_ * \(#,##0.00\)_ ;_ * &quot;-&quot;??_)_ ;_ @_ "/>
    <numFmt numFmtId="165" formatCode="_ [$€-813]\ * #,##0.00_ ;_ [$€-813]\ * \-#,##0.00_ ;_ [$€-813]\ * &quot;-&quot;??_ ;_ @_ "/>
    <numFmt numFmtId="166" formatCode="0.0"/>
    <numFmt numFmtId="167" formatCode="_ * #,##0_)\ _€_ ;_ * \(#,##0\)\ _€_ ;_ * &quot;-&quot;??_)\ _€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5BE0FF"/>
      <name val="Calibri"/>
      <family val="2"/>
      <scheme val="minor"/>
    </font>
    <font>
      <b/>
      <sz val="11"/>
      <color rgb="FF5BE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5959D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quotePrefix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" xfId="0" quotePrefix="1" applyFill="1" applyBorder="1"/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0" borderId="7" xfId="0" applyNumberFormat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2" borderId="1" xfId="0" quotePrefix="1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3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3" xfId="0" quotePrefix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wrapText="1"/>
    </xf>
    <xf numFmtId="0" fontId="6" fillId="3" borderId="0" xfId="0" applyFont="1" applyFill="1"/>
    <xf numFmtId="0" fontId="8" fillId="3" borderId="0" xfId="0" applyFont="1" applyFill="1"/>
    <xf numFmtId="0" fontId="7" fillId="3" borderId="0" xfId="0" applyFont="1" applyFill="1"/>
    <xf numFmtId="0" fontId="8" fillId="3" borderId="19" xfId="0" applyFont="1" applyFill="1" applyBorder="1" applyAlignment="1">
      <alignment horizontal="center"/>
    </xf>
    <xf numFmtId="9" fontId="0" fillId="0" borderId="0" xfId="1" applyFont="1"/>
    <xf numFmtId="0" fontId="5" fillId="2" borderId="3" xfId="0" quotePrefix="1" applyFont="1" applyFill="1" applyBorder="1"/>
    <xf numFmtId="2" fontId="0" fillId="0" borderId="1" xfId="0" applyNumberFormat="1" applyBorder="1"/>
    <xf numFmtId="3" fontId="0" fillId="0" borderId="0" xfId="0" applyNumberFormat="1"/>
    <xf numFmtId="167" fontId="0" fillId="0" borderId="0" xfId="2" applyNumberFormat="1" applyFont="1"/>
    <xf numFmtId="10" fontId="0" fillId="0" borderId="0" xfId="0" applyNumberFormat="1"/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BE0FF"/>
      <color rgb="FF595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588645</xdr:colOff>
      <xdr:row>19</xdr:row>
      <xdr:rowOff>54801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EBED1B4-B978-424F-A4F5-AD8280C4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182880"/>
          <a:ext cx="5718810" cy="391433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20</xdr:col>
      <xdr:colOff>3810</xdr:colOff>
      <xdr:row>40</xdr:row>
      <xdr:rowOff>113239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3540269-052C-480B-BAE4-C39303424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70970" y="4232910"/>
          <a:ext cx="5715000" cy="501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4BD6-994B-403C-B1FF-2272374C759F}">
  <dimension ref="B2:J21"/>
  <sheetViews>
    <sheetView tabSelected="1" topLeftCell="B1" workbookViewId="0">
      <selection activeCell="P10" sqref="P10"/>
    </sheetView>
  </sheetViews>
  <sheetFormatPr defaultColWidth="8.85546875" defaultRowHeight="15"/>
  <cols>
    <col min="2" max="2" width="39.7109375" customWidth="1"/>
    <col min="3" max="4" width="10.85546875" customWidth="1"/>
  </cols>
  <sheetData>
    <row r="2" spans="2:10" ht="15.95" thickBot="1"/>
    <row r="3" spans="2:10" ht="15.95" thickBot="1">
      <c r="C3" s="72" t="s">
        <v>0</v>
      </c>
      <c r="D3" s="73"/>
      <c r="E3" s="72" t="s">
        <v>1</v>
      </c>
      <c r="F3" s="73"/>
    </row>
    <row r="4" spans="2:10" ht="32.1">
      <c r="B4" s="53" t="s">
        <v>2</v>
      </c>
      <c r="C4" s="56">
        <v>31694</v>
      </c>
      <c r="D4" s="57" t="s">
        <v>3</v>
      </c>
      <c r="E4" s="56">
        <v>13194</v>
      </c>
      <c r="F4" s="57" t="s">
        <v>3</v>
      </c>
      <c r="I4" s="66"/>
    </row>
    <row r="5" spans="2:10" ht="33" thickBot="1">
      <c r="B5" s="53" t="s">
        <v>4</v>
      </c>
      <c r="C5" s="54">
        <f>(C4/2252)*1867</f>
        <v>26275.62078152753</v>
      </c>
      <c r="D5" s="55" t="s">
        <v>3</v>
      </c>
      <c r="E5" s="54">
        <f>(E4/2252)*1867</f>
        <v>10938.365008880995</v>
      </c>
      <c r="F5" s="55" t="s">
        <v>3</v>
      </c>
      <c r="I5" s="66"/>
    </row>
    <row r="7" spans="2:10" ht="32.1">
      <c r="B7" s="52" t="s">
        <v>5</v>
      </c>
      <c r="E7" s="69">
        <f>C5-E5</f>
        <v>15337.255772646535</v>
      </c>
      <c r="F7">
        <v>251</v>
      </c>
      <c r="G7" s="70">
        <v>26500</v>
      </c>
      <c r="H7" s="66">
        <f>G7/(G7+G8)</f>
        <v>0.828125</v>
      </c>
      <c r="I7">
        <f>H7*F7+H8*F8</f>
        <v>215.69687500000001</v>
      </c>
      <c r="J7">
        <f>E7*I7/1000000</f>
        <v>3.3081981412355681</v>
      </c>
    </row>
    <row r="8" spans="2:10" ht="15.95" thickBot="1">
      <c r="F8">
        <v>45.6</v>
      </c>
      <c r="G8">
        <v>5500</v>
      </c>
      <c r="H8" s="71">
        <f>100%-H7</f>
        <v>0.171875</v>
      </c>
    </row>
    <row r="9" spans="2:10" ht="15.95" thickBot="1">
      <c r="C9" s="65" t="s">
        <v>0</v>
      </c>
      <c r="D9" s="65" t="s">
        <v>1</v>
      </c>
    </row>
    <row r="10" spans="2:10" ht="15.95" thickBot="1">
      <c r="B10" s="19" t="s">
        <v>6</v>
      </c>
      <c r="C10" s="58">
        <v>180</v>
      </c>
      <c r="D10" s="58">
        <v>60</v>
      </c>
    </row>
    <row r="16" spans="2:10">
      <c r="H16" t="s">
        <v>7</v>
      </c>
    </row>
    <row r="18" spans="2:3">
      <c r="B18" t="s">
        <v>7</v>
      </c>
    </row>
    <row r="19" spans="2:3">
      <c r="C19" s="47"/>
    </row>
    <row r="20" spans="2:3">
      <c r="C20" s="47"/>
    </row>
    <row r="21" spans="2:3">
      <c r="C21" s="47"/>
    </row>
  </sheetData>
  <mergeCells count="2"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00C9-EBD0-42CD-934F-AFB164858142}">
  <dimension ref="A1:I51"/>
  <sheetViews>
    <sheetView topLeftCell="A27" workbookViewId="0">
      <selection activeCell="E56" sqref="E56"/>
    </sheetView>
  </sheetViews>
  <sheetFormatPr defaultColWidth="8.85546875" defaultRowHeight="15"/>
  <cols>
    <col min="3" max="3" width="27.140625" customWidth="1"/>
    <col min="4" max="4" width="40.140625" customWidth="1"/>
    <col min="5" max="5" width="11.7109375" customWidth="1"/>
    <col min="7" max="7" width="15.140625" style="3" bestFit="1" customWidth="1"/>
    <col min="8" max="8" width="8.85546875" style="3"/>
    <col min="9" max="9" width="12.7109375" style="3" customWidth="1"/>
  </cols>
  <sheetData>
    <row r="1" spans="1:9" ht="15.95" thickBot="1"/>
    <row r="2" spans="1:9" ht="15.95" thickBot="1">
      <c r="B2" s="63" t="s">
        <v>8</v>
      </c>
      <c r="C2" s="62"/>
      <c r="D2" s="62"/>
      <c r="E2" s="62"/>
      <c r="F2" s="74" t="s">
        <v>9</v>
      </c>
      <c r="G2" s="75"/>
      <c r="H2" s="76" t="s">
        <v>1</v>
      </c>
      <c r="I2" s="77"/>
    </row>
    <row r="3" spans="1:9" ht="32.1">
      <c r="B3" s="4" t="s">
        <v>10</v>
      </c>
      <c r="C3" s="5" t="s">
        <v>11</v>
      </c>
      <c r="D3" s="18" t="s">
        <v>12</v>
      </c>
      <c r="E3" s="21" t="s">
        <v>13</v>
      </c>
      <c r="F3" s="12" t="s">
        <v>14</v>
      </c>
      <c r="G3" s="13" t="s">
        <v>15</v>
      </c>
      <c r="H3" s="12" t="s">
        <v>14</v>
      </c>
      <c r="I3" s="13" t="s">
        <v>16</v>
      </c>
    </row>
    <row r="4" spans="1:9">
      <c r="B4" s="6" t="s">
        <v>17</v>
      </c>
      <c r="C4" s="7" t="s">
        <v>18</v>
      </c>
      <c r="D4" s="19" t="s">
        <v>19</v>
      </c>
      <c r="E4" s="22">
        <v>81.48</v>
      </c>
      <c r="F4" s="14">
        <v>5</v>
      </c>
      <c r="G4" s="29">
        <f>1/F4</f>
        <v>0.2</v>
      </c>
      <c r="H4" s="16">
        <v>0.2</v>
      </c>
      <c r="I4" s="32">
        <f>1/H4</f>
        <v>5</v>
      </c>
    </row>
    <row r="5" spans="1:9">
      <c r="B5" s="6" t="s">
        <v>20</v>
      </c>
      <c r="C5" s="7" t="s">
        <v>21</v>
      </c>
      <c r="D5" s="19" t="s">
        <v>19</v>
      </c>
      <c r="E5" s="22">
        <v>63.79</v>
      </c>
      <c r="F5" s="14">
        <v>5</v>
      </c>
      <c r="G5" s="29">
        <f t="shared" ref="G5:G8" si="0">1/F5</f>
        <v>0.2</v>
      </c>
      <c r="H5" s="16">
        <v>0.2</v>
      </c>
      <c r="I5" s="32">
        <f>1/H5</f>
        <v>5</v>
      </c>
    </row>
    <row r="6" spans="1:9">
      <c r="B6" s="27" t="s">
        <v>22</v>
      </c>
      <c r="C6" s="28" t="s">
        <v>23</v>
      </c>
      <c r="D6" s="67" t="s">
        <v>24</v>
      </c>
      <c r="E6" s="25">
        <v>54.8</v>
      </c>
      <c r="F6" s="26">
        <v>0.2</v>
      </c>
      <c r="G6" s="30">
        <f t="shared" si="0"/>
        <v>5</v>
      </c>
      <c r="H6" s="26">
        <v>0.2</v>
      </c>
      <c r="I6" s="30">
        <f t="shared" ref="I6" si="1">1/H6</f>
        <v>5</v>
      </c>
    </row>
    <row r="7" spans="1:9" ht="32.1">
      <c r="B7" s="8" t="s">
        <v>25</v>
      </c>
      <c r="C7" s="60" t="s">
        <v>26</v>
      </c>
      <c r="D7" s="59" t="s">
        <v>27</v>
      </c>
      <c r="E7" s="22">
        <v>18.8</v>
      </c>
      <c r="F7" s="48">
        <v>0.7</v>
      </c>
      <c r="G7" s="29">
        <f t="shared" si="0"/>
        <v>1.4285714285714286</v>
      </c>
      <c r="H7" s="14">
        <v>0.2</v>
      </c>
      <c r="I7" s="29">
        <f>1/H7</f>
        <v>5</v>
      </c>
    </row>
    <row r="8" spans="1:9" ht="15.95" thickBot="1">
      <c r="A8" s="1"/>
      <c r="B8" s="6" t="s">
        <v>28</v>
      </c>
      <c r="C8" s="7" t="s">
        <v>29</v>
      </c>
      <c r="D8" s="19" t="s">
        <v>19</v>
      </c>
      <c r="E8" s="23">
        <v>19.02</v>
      </c>
      <c r="F8" s="15">
        <v>5</v>
      </c>
      <c r="G8" s="31">
        <f t="shared" si="0"/>
        <v>0.2</v>
      </c>
      <c r="H8" s="17">
        <v>0.2</v>
      </c>
      <c r="I8" s="33">
        <f>1/H8</f>
        <v>5</v>
      </c>
    </row>
    <row r="9" spans="1:9" ht="15.95" thickBot="1"/>
    <row r="10" spans="1:9" ht="15.95" thickBot="1">
      <c r="B10" s="63" t="s">
        <v>30</v>
      </c>
      <c r="C10" s="64"/>
      <c r="D10" s="64"/>
      <c r="E10" s="64"/>
      <c r="F10" s="74" t="s">
        <v>9</v>
      </c>
      <c r="G10" s="75"/>
      <c r="H10" s="76" t="s">
        <v>1</v>
      </c>
      <c r="I10" s="77"/>
    </row>
    <row r="11" spans="1:9" ht="32.1">
      <c r="B11" s="4" t="s">
        <v>10</v>
      </c>
      <c r="C11" s="5" t="s">
        <v>11</v>
      </c>
      <c r="D11" s="18" t="s">
        <v>12</v>
      </c>
      <c r="E11" s="21" t="s">
        <v>13</v>
      </c>
      <c r="F11" s="37" t="s">
        <v>14</v>
      </c>
      <c r="G11" s="38" t="s">
        <v>15</v>
      </c>
      <c r="H11" s="37" t="s">
        <v>14</v>
      </c>
      <c r="I11" s="38" t="s">
        <v>16</v>
      </c>
    </row>
    <row r="12" spans="1:9">
      <c r="B12" s="27" t="s">
        <v>31</v>
      </c>
      <c r="C12" s="28" t="s">
        <v>32</v>
      </c>
      <c r="D12" s="24" t="s">
        <v>24</v>
      </c>
      <c r="E12" s="25">
        <v>52.73</v>
      </c>
      <c r="F12" s="26">
        <v>2.2000000000000002</v>
      </c>
      <c r="G12" s="30">
        <f>1/F12</f>
        <v>0.45454545454545453</v>
      </c>
      <c r="H12" s="26">
        <v>2.2000000000000002</v>
      </c>
      <c r="I12" s="30">
        <f>1/H12</f>
        <v>0.45454545454545453</v>
      </c>
    </row>
    <row r="13" spans="1:9">
      <c r="A13" s="47"/>
      <c r="B13" s="49" t="s">
        <v>33</v>
      </c>
      <c r="C13" s="28" t="s">
        <v>34</v>
      </c>
      <c r="D13" s="24" t="s">
        <v>24</v>
      </c>
      <c r="E13" s="25">
        <f>175.03-35.16-38.81</f>
        <v>101.06</v>
      </c>
      <c r="F13" s="26">
        <v>2.2000000000000002</v>
      </c>
      <c r="G13" s="30">
        <f t="shared" ref="G13:G19" si="2">1/F13</f>
        <v>0.45454545454545453</v>
      </c>
      <c r="H13" s="26">
        <v>2.2000000000000002</v>
      </c>
      <c r="I13" s="30">
        <f t="shared" ref="I13" si="3">1/H13</f>
        <v>0.45454545454545453</v>
      </c>
    </row>
    <row r="14" spans="1:9">
      <c r="B14" s="6" t="s">
        <v>35</v>
      </c>
      <c r="C14" s="7" t="s">
        <v>36</v>
      </c>
      <c r="D14" s="20" t="s">
        <v>37</v>
      </c>
      <c r="E14" s="22">
        <v>11.74</v>
      </c>
      <c r="F14" s="14">
        <v>1.53</v>
      </c>
      <c r="G14" s="29">
        <f t="shared" si="2"/>
        <v>0.65359477124183007</v>
      </c>
      <c r="H14" s="16">
        <v>0.22</v>
      </c>
      <c r="I14" s="32">
        <f>1/H14</f>
        <v>4.5454545454545459</v>
      </c>
    </row>
    <row r="15" spans="1:9">
      <c r="B15" s="6" t="s">
        <v>38</v>
      </c>
      <c r="C15" s="7" t="s">
        <v>39</v>
      </c>
      <c r="D15" s="20" t="s">
        <v>40</v>
      </c>
      <c r="E15" s="22">
        <v>35.25</v>
      </c>
      <c r="F15" s="14">
        <v>2.2000000000000002</v>
      </c>
      <c r="G15" s="29">
        <f t="shared" si="2"/>
        <v>0.45454545454545453</v>
      </c>
      <c r="H15" s="16">
        <v>0.22</v>
      </c>
      <c r="I15" s="32">
        <f>1/H15</f>
        <v>4.5454545454545459</v>
      </c>
    </row>
    <row r="16" spans="1:9">
      <c r="B16" s="6" t="s">
        <v>41</v>
      </c>
      <c r="C16" s="7" t="s">
        <v>42</v>
      </c>
      <c r="D16" s="19" t="s">
        <v>43</v>
      </c>
      <c r="E16" s="22">
        <v>21.89</v>
      </c>
      <c r="F16" s="14">
        <v>1.41</v>
      </c>
      <c r="G16" s="29">
        <f t="shared" si="2"/>
        <v>0.70921985815602839</v>
      </c>
      <c r="H16" s="16">
        <v>0.6</v>
      </c>
      <c r="I16" s="32">
        <f>1/H16</f>
        <v>1.6666666666666667</v>
      </c>
    </row>
    <row r="17" spans="2:9">
      <c r="B17" s="27" t="s">
        <v>44</v>
      </c>
      <c r="C17" s="28" t="s">
        <v>45</v>
      </c>
      <c r="D17" s="24" t="s">
        <v>24</v>
      </c>
      <c r="E17" s="25">
        <v>9.0299999999999994</v>
      </c>
      <c r="F17" s="26">
        <v>2.2000000000000002</v>
      </c>
      <c r="G17" s="30">
        <f t="shared" si="2"/>
        <v>0.45454545454545453</v>
      </c>
      <c r="H17" s="26">
        <v>2.2000000000000002</v>
      </c>
      <c r="I17" s="30">
        <f t="shared" ref="I17" si="4">1/H17</f>
        <v>0.45454545454545453</v>
      </c>
    </row>
    <row r="18" spans="2:9">
      <c r="B18" s="6" t="s">
        <v>46</v>
      </c>
      <c r="C18" s="7" t="s">
        <v>47</v>
      </c>
      <c r="D18" s="20" t="s">
        <v>40</v>
      </c>
      <c r="E18" s="22">
        <v>98.86</v>
      </c>
      <c r="F18" s="14">
        <v>1.26</v>
      </c>
      <c r="G18" s="29">
        <f t="shared" si="2"/>
        <v>0.79365079365079361</v>
      </c>
      <c r="H18" s="16">
        <v>0.22</v>
      </c>
      <c r="I18" s="32">
        <f>1/H18</f>
        <v>4.5454545454545459</v>
      </c>
    </row>
    <row r="19" spans="2:9" ht="15.95" thickBot="1">
      <c r="B19" s="6" t="s">
        <v>48</v>
      </c>
      <c r="C19" s="7" t="s">
        <v>49</v>
      </c>
      <c r="D19" s="20" t="s">
        <v>40</v>
      </c>
      <c r="E19" s="23">
        <v>39.869999999999997</v>
      </c>
      <c r="F19" s="15">
        <v>2.2000000000000002</v>
      </c>
      <c r="G19" s="31">
        <f t="shared" si="2"/>
        <v>0.45454545454545453</v>
      </c>
      <c r="H19" s="17">
        <v>0.22</v>
      </c>
      <c r="I19" s="33">
        <f>1/H19</f>
        <v>4.5454545454545459</v>
      </c>
    </row>
    <row r="20" spans="2:9" ht="15.95" thickBot="1">
      <c r="E20" s="2"/>
    </row>
    <row r="21" spans="2:9" ht="15.95" thickBot="1">
      <c r="B21" s="63" t="s">
        <v>50</v>
      </c>
      <c r="C21" s="64"/>
      <c r="D21" s="64"/>
      <c r="E21" s="64"/>
      <c r="F21" s="74" t="s">
        <v>9</v>
      </c>
      <c r="G21" s="75"/>
      <c r="H21" s="76" t="s">
        <v>1</v>
      </c>
      <c r="I21" s="77"/>
    </row>
    <row r="22" spans="2:9" ht="32.1">
      <c r="B22" s="4" t="s">
        <v>10</v>
      </c>
      <c r="C22" s="5" t="s">
        <v>51</v>
      </c>
      <c r="D22" s="18" t="s">
        <v>12</v>
      </c>
      <c r="E22" s="21" t="s">
        <v>13</v>
      </c>
      <c r="F22" s="12" t="s">
        <v>14</v>
      </c>
      <c r="G22" s="13" t="s">
        <v>15</v>
      </c>
      <c r="H22" s="12" t="s">
        <v>14</v>
      </c>
      <c r="I22" s="13" t="s">
        <v>16</v>
      </c>
    </row>
    <row r="23" spans="2:9" ht="17.100000000000001">
      <c r="B23" s="7"/>
      <c r="C23" s="7" t="s">
        <v>52</v>
      </c>
      <c r="D23" s="19" t="s">
        <v>53</v>
      </c>
      <c r="E23" s="22">
        <v>6.3</v>
      </c>
      <c r="F23" s="14">
        <v>5</v>
      </c>
      <c r="G23" s="29">
        <f>1/F23</f>
        <v>0.2</v>
      </c>
      <c r="H23" s="16">
        <v>1.1000000000000001</v>
      </c>
      <c r="I23" s="40">
        <f>1/H23</f>
        <v>0.90909090909090906</v>
      </c>
    </row>
    <row r="24" spans="2:9" ht="17.100000000000001">
      <c r="B24" s="7"/>
      <c r="C24" s="7" t="s">
        <v>54</v>
      </c>
      <c r="D24" s="19" t="s">
        <v>53</v>
      </c>
      <c r="E24" s="22">
        <v>6.8</v>
      </c>
      <c r="F24" s="14">
        <v>3.1</v>
      </c>
      <c r="G24" s="29">
        <f t="shared" ref="G24:G28" si="5">1/F24</f>
        <v>0.32258064516129031</v>
      </c>
      <c r="H24" s="16">
        <v>1.1000000000000001</v>
      </c>
      <c r="I24" s="40">
        <f t="shared" ref="I24:I28" si="6">1/H24</f>
        <v>0.90909090909090906</v>
      </c>
    </row>
    <row r="25" spans="2:9" ht="17.100000000000001">
      <c r="B25" s="7"/>
      <c r="C25" s="7" t="s">
        <v>55</v>
      </c>
      <c r="D25" s="19" t="s">
        <v>53</v>
      </c>
      <c r="E25" s="22">
        <v>19.600000000000001</v>
      </c>
      <c r="F25" s="14">
        <v>3.06</v>
      </c>
      <c r="G25" s="29">
        <f t="shared" si="5"/>
        <v>0.32679738562091504</v>
      </c>
      <c r="H25" s="16">
        <v>1.1000000000000001</v>
      </c>
      <c r="I25" s="40">
        <f t="shared" si="6"/>
        <v>0.90909090909090906</v>
      </c>
    </row>
    <row r="26" spans="2:9" ht="17.100000000000001">
      <c r="B26" s="7"/>
      <c r="C26" s="7" t="s">
        <v>56</v>
      </c>
      <c r="D26" s="19" t="s">
        <v>53</v>
      </c>
      <c r="E26" s="22">
        <v>4.5</v>
      </c>
      <c r="F26" s="14">
        <v>3.5</v>
      </c>
      <c r="G26" s="29">
        <f t="shared" si="5"/>
        <v>0.2857142857142857</v>
      </c>
      <c r="H26" s="16">
        <v>1.1000000000000001</v>
      </c>
      <c r="I26" s="40">
        <f t="shared" si="6"/>
        <v>0.90909090909090906</v>
      </c>
    </row>
    <row r="27" spans="2:9" ht="32.1">
      <c r="B27" s="28"/>
      <c r="C27" s="61" t="s">
        <v>57</v>
      </c>
      <c r="D27" s="24" t="s">
        <v>24</v>
      </c>
      <c r="E27" s="25">
        <v>13.9</v>
      </c>
      <c r="F27" s="26">
        <v>1.1000000000000001</v>
      </c>
      <c r="G27" s="30">
        <f t="shared" si="5"/>
        <v>0.90909090909090906</v>
      </c>
      <c r="H27" s="26">
        <v>1.1000000000000001</v>
      </c>
      <c r="I27" s="30">
        <f t="shared" si="6"/>
        <v>0.90909090909090906</v>
      </c>
    </row>
    <row r="28" spans="2:9" ht="33" thickBot="1">
      <c r="B28" s="28"/>
      <c r="C28" s="61" t="s">
        <v>58</v>
      </c>
      <c r="D28" s="24" t="s">
        <v>24</v>
      </c>
      <c r="E28" s="44">
        <v>0.6</v>
      </c>
      <c r="F28" s="42">
        <v>0.9</v>
      </c>
      <c r="G28" s="43">
        <f t="shared" si="5"/>
        <v>1.1111111111111112</v>
      </c>
      <c r="H28" s="42">
        <v>0.9</v>
      </c>
      <c r="I28" s="43">
        <f t="shared" si="6"/>
        <v>1.1111111111111112</v>
      </c>
    </row>
    <row r="29" spans="2:9" ht="15.95" thickBot="1"/>
    <row r="30" spans="2:9" ht="15.95" thickBot="1">
      <c r="B30" s="63" t="s">
        <v>59</v>
      </c>
      <c r="C30" s="64"/>
      <c r="D30" s="64"/>
      <c r="E30" s="64"/>
      <c r="F30" s="74" t="s">
        <v>9</v>
      </c>
      <c r="G30" s="75"/>
      <c r="H30" s="76" t="s">
        <v>1</v>
      </c>
      <c r="I30" s="77"/>
    </row>
    <row r="31" spans="2:9" ht="32.1">
      <c r="B31" s="4" t="s">
        <v>10</v>
      </c>
      <c r="C31" s="5" t="s">
        <v>11</v>
      </c>
      <c r="D31" s="18" t="s">
        <v>12</v>
      </c>
      <c r="E31" s="21" t="s">
        <v>13</v>
      </c>
      <c r="F31" s="12" t="s">
        <v>14</v>
      </c>
      <c r="G31" s="13" t="s">
        <v>15</v>
      </c>
      <c r="H31" s="12" t="s">
        <v>14</v>
      </c>
      <c r="I31" s="13" t="s">
        <v>16</v>
      </c>
    </row>
    <row r="32" spans="2:9" ht="32.1">
      <c r="B32" s="28"/>
      <c r="C32" s="61" t="s">
        <v>60</v>
      </c>
      <c r="D32" s="24" t="s">
        <v>24</v>
      </c>
      <c r="E32" s="25">
        <v>3.04</v>
      </c>
      <c r="F32" s="26">
        <v>2.94</v>
      </c>
      <c r="G32" s="30">
        <f>1/F32</f>
        <v>0.3401360544217687</v>
      </c>
      <c r="H32" s="26">
        <v>2.94</v>
      </c>
      <c r="I32" s="30">
        <f>1/H32</f>
        <v>0.3401360544217687</v>
      </c>
    </row>
    <row r="33" spans="2:9">
      <c r="B33" s="28"/>
      <c r="C33" s="28" t="s">
        <v>61</v>
      </c>
      <c r="D33" s="24" t="s">
        <v>24</v>
      </c>
      <c r="E33" s="45">
        <v>5.72</v>
      </c>
      <c r="F33" s="39">
        <v>3.46</v>
      </c>
      <c r="G33" s="30">
        <f t="shared" ref="G33:G35" si="7">1/F33</f>
        <v>0.28901734104046245</v>
      </c>
      <c r="H33" s="39">
        <v>3.46</v>
      </c>
      <c r="I33" s="30">
        <f t="shared" ref="I33:I35" si="8">1/H33</f>
        <v>0.28901734104046245</v>
      </c>
    </row>
    <row r="34" spans="2:9">
      <c r="B34" s="28"/>
      <c r="C34" s="28" t="s">
        <v>62</v>
      </c>
      <c r="D34" s="24" t="s">
        <v>24</v>
      </c>
      <c r="E34" s="45">
        <v>1.81</v>
      </c>
      <c r="F34" s="39">
        <v>3.64</v>
      </c>
      <c r="G34" s="30">
        <f t="shared" si="7"/>
        <v>0.27472527472527469</v>
      </c>
      <c r="H34" s="39">
        <v>3.64</v>
      </c>
      <c r="I34" s="30">
        <f t="shared" si="8"/>
        <v>0.27472527472527469</v>
      </c>
    </row>
    <row r="35" spans="2:9" ht="15.95" thickBot="1">
      <c r="B35" s="28"/>
      <c r="C35" s="28" t="s">
        <v>63</v>
      </c>
      <c r="D35" s="24" t="s">
        <v>24</v>
      </c>
      <c r="E35" s="46">
        <v>4.1500000000000004</v>
      </c>
      <c r="F35" s="41">
        <v>4.32</v>
      </c>
      <c r="G35" s="43">
        <f t="shared" si="7"/>
        <v>0.23148148148148145</v>
      </c>
      <c r="H35" s="41">
        <v>4.32</v>
      </c>
      <c r="I35" s="43">
        <f t="shared" si="8"/>
        <v>0.23148148148148145</v>
      </c>
    </row>
    <row r="36" spans="2:9" ht="15.95" thickBot="1">
      <c r="E36" s="9"/>
      <c r="F36" s="9"/>
    </row>
    <row r="37" spans="2:9" ht="15.95" thickBot="1">
      <c r="B37" s="63" t="s">
        <v>64</v>
      </c>
      <c r="C37" s="64"/>
      <c r="D37" s="64"/>
      <c r="E37" s="64"/>
      <c r="F37" s="74" t="s">
        <v>9</v>
      </c>
      <c r="G37" s="75"/>
      <c r="H37" s="76" t="s">
        <v>1</v>
      </c>
      <c r="I37" s="77"/>
    </row>
    <row r="38" spans="2:9" ht="32.1">
      <c r="B38" s="4" t="s">
        <v>10</v>
      </c>
      <c r="C38" s="5" t="s">
        <v>11</v>
      </c>
      <c r="D38" s="18" t="s">
        <v>12</v>
      </c>
      <c r="E38" s="21" t="s">
        <v>13</v>
      </c>
      <c r="F38" s="12" t="s">
        <v>14</v>
      </c>
      <c r="G38" s="13" t="s">
        <v>15</v>
      </c>
      <c r="H38" s="12" t="s">
        <v>14</v>
      </c>
      <c r="I38" s="13" t="s">
        <v>16</v>
      </c>
    </row>
    <row r="39" spans="2:9">
      <c r="B39" s="7"/>
      <c r="C39" s="7" t="s">
        <v>65</v>
      </c>
      <c r="D39" s="7" t="s">
        <v>66</v>
      </c>
      <c r="E39" s="8">
        <v>92.86</v>
      </c>
      <c r="F39" s="8">
        <v>1.1200000000000001</v>
      </c>
      <c r="G39" s="11">
        <f>1/F39</f>
        <v>0.89285714285714279</v>
      </c>
      <c r="H39" s="50">
        <v>0.45</v>
      </c>
      <c r="I39" s="10">
        <f>1/H39</f>
        <v>2.2222222222222223</v>
      </c>
    </row>
    <row r="40" spans="2:9">
      <c r="B40" s="28"/>
      <c r="C40" s="28" t="s">
        <v>67</v>
      </c>
      <c r="D40" s="34" t="s">
        <v>24</v>
      </c>
      <c r="E40" s="35">
        <v>94.13</v>
      </c>
      <c r="F40" s="35">
        <v>1.35</v>
      </c>
      <c r="G40" s="36">
        <f>1/F40</f>
        <v>0.7407407407407407</v>
      </c>
      <c r="H40" s="35">
        <v>1.35</v>
      </c>
      <c r="I40" s="36">
        <f>1/H40</f>
        <v>0.7407407407407407</v>
      </c>
    </row>
    <row r="46" spans="2:9">
      <c r="C46" s="51" t="s">
        <v>0</v>
      </c>
      <c r="D46" s="7" t="s">
        <v>68</v>
      </c>
      <c r="E46" s="68">
        <v>2.1</v>
      </c>
      <c r="F46" s="3"/>
    </row>
    <row r="47" spans="2:9">
      <c r="C47" s="51" t="s">
        <v>1</v>
      </c>
      <c r="D47" s="7" t="s">
        <v>69</v>
      </c>
      <c r="E47" s="7">
        <v>0.71</v>
      </c>
      <c r="F47" s="3"/>
    </row>
    <row r="51" spans="3:3">
      <c r="C51" t="s">
        <v>7</v>
      </c>
    </row>
  </sheetData>
  <mergeCells count="10">
    <mergeCell ref="F37:G37"/>
    <mergeCell ref="H37:I37"/>
    <mergeCell ref="H2:I2"/>
    <mergeCell ref="F2:G2"/>
    <mergeCell ref="F10:G10"/>
    <mergeCell ref="H10:I10"/>
    <mergeCell ref="F21:G21"/>
    <mergeCell ref="H21:I21"/>
    <mergeCell ref="F30:G30"/>
    <mergeCell ref="H30:I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age xmlns="668e49d9-a7cc-4463-bf33-58993a54cc59" xsi:nil="true"/>
    <lcf76f155ced4ddcb4097134ff3c332f xmlns="e56da308-88d8-484b-91ed-aa76d572f01e">
      <Terms xmlns="http://schemas.microsoft.com/office/infopath/2007/PartnerControls"/>
    </lcf76f155ced4ddcb4097134ff3c332f>
    <MeetingData xmlns="e56da308-88d8-484b-91ed-aa76d572f01e" xsi:nil="true"/>
    <p0d8e8f002cf4aa0b1be8c688fa59aed xmlns="668e49d9-a7cc-4463-bf33-58993a54cc59">
      <Terms xmlns="http://schemas.microsoft.com/office/infopath/2007/PartnerControls"/>
    </p0d8e8f002cf4aa0b1be8c688fa59aed>
    <Task xmlns="668e49d9-a7cc-4463-bf33-58993a54cc59" xsi:nil="true"/>
    <TaxCatchAll xmlns="668e49d9-a7cc-4463-bf33-58993a54cc59" xsi:nil="true"/>
    <Workpackage xmlns="e56da308-88d8-484b-91ed-aa76d572f01e"/>
    <Folder xmlns="e56da308-88d8-484b-91ed-aa76d572f01e" xsi:nil="true"/>
    <Roadmap xmlns="668e49d9-a7cc-4463-bf33-58993a54cc59" xsi:nil="true"/>
    <Authors xmlns="668e49d9-a7cc-4463-bf33-58993a54cc59">
      <UserInfo>
        <DisplayName/>
        <AccountId xsi:nil="true"/>
        <AccountType/>
      </UserInfo>
    </Authors>
    <Owner_x0028_s_x0029_ xmlns="668e49d9-a7cc-4463-bf33-58993a54cc59" xsi:nil="true"/>
    <hd7464b74e444de1aa82028733c08f6d xmlns="668e49d9-a7cc-4463-bf33-58993a54cc59">
      <Terms xmlns="http://schemas.microsoft.com/office/infopath/2007/PartnerControls"/>
    </hd7464b74e444de1aa82028733c08f6d>
    <event xmlns="e56da308-88d8-484b-91ed-aa76d572f01e"/>
    <Due_x0020_by xmlns="668e49d9-a7cc-4463-bf33-58993a54cc59" xsi:nil="true"/>
    <ef5918871aac4949adbf9c1884f810c2 xmlns="668e49d9-a7cc-4463-bf33-58993a54cc59">
      <Terms xmlns="http://schemas.microsoft.com/office/infopath/2007/PartnerControls"/>
    </ef5918871aac4949adbf9c1884f810c2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ergyVille Documents Project" ma:contentTypeID="0x01010038FAEB89A73F67439F5DC0DB35A183E500E5AFA70C411DBC4CB1299E2954372C0C" ma:contentTypeVersion="34" ma:contentTypeDescription="" ma:contentTypeScope="" ma:versionID="46ab6a94a238dead946b77f38b70e6ed">
  <xsd:schema xmlns:xsd="http://www.w3.org/2001/XMLSchema" xmlns:xs="http://www.w3.org/2001/XMLSchema" xmlns:p="http://schemas.microsoft.com/office/2006/metadata/properties" xmlns:ns2="668e49d9-a7cc-4463-bf33-58993a54cc59" xmlns:ns3="e56da308-88d8-484b-91ed-aa76d572f01e" targetNamespace="http://schemas.microsoft.com/office/2006/metadata/properties" ma:root="true" ma:fieldsID="39c4388a2a72194ef8a59f21e4c9cc2d" ns2:_="" ns3:_="">
    <xsd:import namespace="668e49d9-a7cc-4463-bf33-58993a54cc59"/>
    <xsd:import namespace="e56da308-88d8-484b-91ed-aa76d572f01e"/>
    <xsd:element name="properties">
      <xsd:complexType>
        <xsd:sequence>
          <xsd:element name="documentManagement">
            <xsd:complexType>
              <xsd:all>
                <xsd:element ref="ns2:Task" minOccurs="0"/>
                <xsd:element ref="ns2:Authors" minOccurs="0"/>
                <xsd:element ref="ns2:Roadmap" minOccurs="0"/>
                <xsd:element ref="ns2:Usage" minOccurs="0"/>
                <xsd:element ref="ns2:Owner_x0028_s_x0029_" minOccurs="0"/>
                <xsd:element ref="ns2:Due_x0020_by" minOccurs="0"/>
                <xsd:element ref="ns3:Folder" minOccurs="0"/>
                <xsd:element ref="ns3:MeetingData" minOccurs="0"/>
                <xsd:element ref="ns3:event"/>
                <xsd:element ref="ns3:Workpackage"/>
                <xsd:element ref="ns2:ef5918871aac4949adbf9c1884f810c2" minOccurs="0"/>
                <xsd:element ref="ns2:p0d8e8f002cf4aa0b1be8c688fa59aed" minOccurs="0"/>
                <xsd:element ref="ns2:hd7464b74e444de1aa82028733c08f6d" minOccurs="0"/>
                <xsd:element ref="ns2:TaxCatchAllLabel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49d9-a7cc-4463-bf33-58993a54cc59" elementFormDefault="qualified">
    <xsd:import namespace="http://schemas.microsoft.com/office/2006/documentManagement/types"/>
    <xsd:import namespace="http://schemas.microsoft.com/office/infopath/2007/PartnerControls"/>
    <xsd:element name="Task" ma:index="2" nillable="true" ma:displayName="Task" ma:format="Dropdown" ma:internalName="Task" ma:readOnly="false">
      <xsd:simpleType>
        <xsd:restriction base="dms:Choice">
          <xsd:enumeration value="T1.1"/>
          <xsd:enumeration value="T1.2"/>
          <xsd:enumeration value="T1.3"/>
          <xsd:enumeration value="T2.1"/>
          <xsd:enumeration value="T2.2"/>
          <xsd:enumeration value="T2.3"/>
          <xsd:enumeration value="T3.1"/>
          <xsd:enumeration value="T3.2"/>
          <xsd:enumeration value="T3.3"/>
          <xsd:enumeration value="T4.1"/>
          <xsd:enumeration value="T4.2"/>
          <xsd:enumeration value="T4.3"/>
          <xsd:enumeration value="T5.1"/>
          <xsd:enumeration value="T5.2"/>
          <xsd:enumeration value="T5.3"/>
          <xsd:enumeration value="T6.1"/>
          <xsd:enumeration value="T6.2"/>
          <xsd:enumeration value="T6.3"/>
          <xsd:enumeration value="T6.4"/>
          <xsd:enumeration value="T7.1"/>
          <xsd:enumeration value="T7.2"/>
          <xsd:enumeration value="T7.3"/>
          <xsd:enumeration value="Not applicable"/>
          <xsd:maxLength value="255"/>
        </xsd:restriction>
      </xsd:simpleType>
    </xsd:element>
    <xsd:element name="Authors" ma:index="5" nillable="true" ma:displayName="Authors" ma:list="UserInfo" ma:SharePointGroup="0" ma:internalName="Authors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oadmap" ma:index="7" nillable="true" ma:displayName="Roadmap" ma:internalName="Roadmap" ma:readOnly="false">
      <xsd:simpleType>
        <xsd:restriction base="dms:Text">
          <xsd:maxLength value="255"/>
        </xsd:restriction>
      </xsd:simpleType>
    </xsd:element>
    <xsd:element name="Usage" ma:index="8" nillable="true" ma:displayName="Usage" ma:internalName="Usage" ma:readOnly="false">
      <xsd:simpleType>
        <xsd:restriction base="dms:Text">
          <xsd:maxLength value="255"/>
        </xsd:restriction>
      </xsd:simpleType>
    </xsd:element>
    <xsd:element name="Owner_x0028_s_x0029_" ma:index="9" nillable="true" ma:displayName="Owner(s)" ma:internalName="Owner_x0028_s_x0029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PIE"/>
                    <xsd:enumeration value="EDP"/>
                    <xsd:enumeration value="ENEA"/>
                    <xsd:enumeration value="Energinvest"/>
                    <xsd:enumeration value="IK4"/>
                    <xsd:enumeration value="INESCTEC"/>
                    <xsd:enumeration value="VITO"/>
                  </xsd:restriction>
                </xsd:simpleType>
              </xsd:element>
            </xsd:sequence>
          </xsd:extension>
        </xsd:complexContent>
      </xsd:complexType>
    </xsd:element>
    <xsd:element name="Due_x0020_by" ma:index="10" nillable="true" ma:displayName="Due by" ma:format="DateOnly" ma:internalName="Due_x0020_by" ma:readOnly="false">
      <xsd:simpleType>
        <xsd:restriction base="dms:DateTime"/>
      </xsd:simpleType>
    </xsd:element>
    <xsd:element name="ef5918871aac4949adbf9c1884f810c2" ma:index="21" ma:taxonomy="true" ma:internalName="ef5918871aac4949adbf9c1884f810c2" ma:taxonomyFieldName="Document_x0020_type" ma:displayName="Document type" ma:readOnly="false" ma:fieldId="{ef591887-1aac-4949-adbf-9c1884f810c2}" ma:sspId="fc20e29d-4d9b-411e-9260-307e9281c907" ma:termSetId="a1aca0af-099e-4afb-b49e-8a72fd1501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d8e8f002cf4aa0b1be8c688fa59aed" ma:index="23" nillable="true" ma:taxonomy="true" ma:internalName="p0d8e8f002cf4aa0b1be8c688fa59aed" ma:taxonomyFieldName="document_x0020_status" ma:displayName="Document status" ma:readOnly="false" ma:fieldId="{90d8e8f0-02cf-4aa0-b1be-8c688fa59aed}" ma:sspId="fc20e29d-4d9b-411e-9260-307e9281c907" ma:termSetId="d10d263e-4df2-4b4f-9b9e-71a998f167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7464b74e444de1aa82028733c08f6d" ma:index="24" nillable="true" ma:taxonomy="true" ma:internalName="hd7464b74e444de1aa82028733c08f6d" ma:taxonomyFieldName="Work_x0020_packages" ma:displayName="Work packages" ma:readOnly="false" ma:fieldId="{1d7464b7-4e44-4de1-aa82-028733c08f6d}" ma:sspId="fc20e29d-4d9b-411e-9260-307e9281c907" ma:termSetId="d5be66a3-67e6-403b-b03a-f3d0bbe222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affe684d-77ca-4fbb-93f5-baf0c2ccd198}" ma:internalName="TaxCatchAllLabel" ma:readOnly="true" ma:showField="CatchAllDataLabel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7" nillable="true" ma:displayName="Taxonomy Catch All Column" ma:hidden="true" ma:list="{affe684d-77ca-4fbb-93f5-baf0c2ccd198}" ma:internalName="TaxCatchAll" ma:readOnly="false" ma:showField="CatchAllData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da308-88d8-484b-91ed-aa76d572f01e" elementFormDefault="qualified">
    <xsd:import namespace="http://schemas.microsoft.com/office/2006/documentManagement/types"/>
    <xsd:import namespace="http://schemas.microsoft.com/office/infopath/2007/PartnerControls"/>
    <xsd:element name="Folder" ma:index="11" nillable="true" ma:displayName="Folder" ma:format="Dropdown" ma:internalName="Folder" ma:readOnly="false">
      <xsd:simpleType>
        <xsd:restriction base="dms:Choice">
          <xsd:enumeration value="Shared EnergyVille"/>
          <xsd:enumeration value="Confidential EnergyVille"/>
          <xsd:enumeration value="Confidential EnergyVille + Partners"/>
        </xsd:restriction>
      </xsd:simpleType>
    </xsd:element>
    <xsd:element name="MeetingData" ma:index="14" nillable="true" ma:displayName="Meeting Data" ma:description="(First) date of the meeting" ma:format="DateOnly" ma:internalName="MeetingData" ma:readOnly="false">
      <xsd:simpleType>
        <xsd:restriction base="dms:DateTime"/>
      </xsd:simpleType>
    </xsd:element>
    <xsd:element name="event" ma:index="15" ma:displayName="Meeting type" ma:format="Dropdown" ma:internalName="event" ma:readOnly="false">
      <xsd:simpleType>
        <xsd:restriction base="dms:Choice">
          <xsd:enumeration value="Kick-off Meeting"/>
          <xsd:enumeration value="General Assembly Meeting"/>
          <xsd:enumeration value="EC Review Meeting"/>
          <xsd:enumeration value="Workpackage Meeting"/>
          <xsd:enumeration value="Task meeting"/>
          <xsd:enumeration value="Technical discussion"/>
          <xsd:enumeration value="Technical Steering Committee meeting"/>
          <xsd:enumeration value="Other"/>
          <xsd:enumeration value="not applicable"/>
        </xsd:restriction>
      </xsd:simpleType>
    </xsd:element>
    <xsd:element name="Workpackage" ma:index="16" ma:displayName="Workpackage" ma:format="Dropdown" ma:internalName="Workpackage" ma:readOnly="false">
      <xsd:simpleType>
        <xsd:restriction base="dms:Choice">
          <xsd:enumeration value="WP1"/>
          <xsd:enumeration value="WP2"/>
          <xsd:enumeration value="WP3"/>
          <xsd:enumeration value="WP4"/>
          <xsd:enumeration value="WP5"/>
          <xsd:enumeration value="WP6"/>
          <xsd:enumeration value="WP7"/>
          <xsd:enumeration value="not applicable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32" nillable="true" ma:displayName="Tags" ma:hidden="true" ma:internalName="MediaServiceAutoTags" ma:readOnly="true">
      <xsd:simpleType>
        <xsd:restriction base="dms:Text"/>
      </xsd:simpleType>
    </xsd:element>
    <xsd:element name="MediaServiceOCR" ma:index="3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fc20e29d-4d9b-411e-9260-307e9281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6" ma:displayName="Title"/>
        <xsd:element ref="dc:subject" minOccurs="0" maxOccurs="1" ma:index="13" ma:displayName="Subject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116E8-DDF4-4525-B303-604CBC5E819E}"/>
</file>

<file path=customXml/itemProps2.xml><?xml version="1.0" encoding="utf-8"?>
<ds:datastoreItem xmlns:ds="http://schemas.openxmlformats.org/officeDocument/2006/customXml" ds:itemID="{147B6B33-2559-4E15-9380-354761A33FB3}"/>
</file>

<file path=customXml/itemProps3.xml><?xml version="1.0" encoding="utf-8"?>
<ds:datastoreItem xmlns:ds="http://schemas.openxmlformats.org/officeDocument/2006/customXml" ds:itemID="{FAC7C503-E60A-4327-8B10-04DD17E63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Griet Verhaeghe</dc:creator>
  <cp:keywords/>
  <dc:description/>
  <cp:lastModifiedBy/>
  <cp:revision/>
  <dcterms:created xsi:type="dcterms:W3CDTF">2021-06-15T09:42:39Z</dcterms:created>
  <dcterms:modified xsi:type="dcterms:W3CDTF">2022-07-08T17:45:06Z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0x01010038FAEB89A73F67439F5DC0DB35A183E500E5AFA70C411DBC4CB1299E2954372C0C</vt:lpwstr>
  </property>
  <property fmtid="{D5CDD505-2E9C-101B-9397-08002B2CF9AE}" pid="3" name="document status">
    <vt:lpwstr/>
  </property>
  <property fmtid="{D5CDD505-2E9C-101B-9397-08002B2CF9AE}" pid="4" name="MediaServiceImageTags">
    <vt:lpwstr/>
  </property>
  <property fmtid="{D5CDD505-2E9C-101B-9397-08002B2CF9AE}" pid="5" name="Work packages">
    <vt:lpwstr/>
  </property>
  <property fmtid="{D5CDD505-2E9C-101B-9397-08002B2CF9AE}" pid="6" name="Document type">
    <vt:lpwstr/>
  </property>
</Properties>
</file>